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E8AB" lockStructure="1" lockWindows="1"/>
  <bookViews>
    <workbookView xWindow="480" yWindow="60" windowWidth="22155" windowHeight="12840"/>
  </bookViews>
  <sheets>
    <sheet name="Tabelle1" sheetId="1" r:id="rId1"/>
  </sheets>
  <calcPr calcId="145621"/>
</workbook>
</file>

<file path=xl/calcChain.xml><?xml version="1.0" encoding="utf-8"?>
<calcChain xmlns="http://schemas.openxmlformats.org/spreadsheetml/2006/main">
  <c r="G57" i="1" l="1"/>
  <c r="B48" i="1"/>
  <c r="I58" i="1" l="1"/>
  <c r="I59" i="1"/>
  <c r="I57" i="1"/>
  <c r="G58" i="1"/>
  <c r="G59" i="1"/>
  <c r="P72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B68" i="1"/>
  <c r="B66" i="1"/>
  <c r="B65" i="1"/>
  <c r="B64" i="1"/>
  <c r="B63" i="1"/>
  <c r="Q31" i="1" l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D12" i="1"/>
  <c r="N19" i="1" s="1"/>
  <c r="N27" i="1" s="1"/>
  <c r="H19" i="1" l="1"/>
  <c r="H27" i="1" s="1"/>
  <c r="H37" i="1" s="1"/>
  <c r="L18" i="1"/>
  <c r="L26" i="1" s="1"/>
  <c r="M19" i="1"/>
  <c r="M27" i="1" s="1"/>
  <c r="M37" i="1" s="1"/>
  <c r="G18" i="1"/>
  <c r="G26" i="1" s="1"/>
  <c r="O18" i="1"/>
  <c r="O26" i="1" s="1"/>
  <c r="P19" i="1"/>
  <c r="P27" i="1" s="1"/>
  <c r="P38" i="1" s="1"/>
  <c r="D18" i="1"/>
  <c r="D26" i="1" s="1"/>
  <c r="E19" i="1"/>
  <c r="E27" i="1" s="1"/>
  <c r="E38" i="1" s="1"/>
  <c r="H18" i="1"/>
  <c r="H26" i="1" s="1"/>
  <c r="P18" i="1"/>
  <c r="P26" i="1" s="1"/>
  <c r="I19" i="1"/>
  <c r="I27" i="1" s="1"/>
  <c r="I38" i="1" s="1"/>
  <c r="Q19" i="1"/>
  <c r="Q27" i="1" s="1"/>
  <c r="Q38" i="1" s="1"/>
  <c r="C18" i="1"/>
  <c r="C26" i="1" s="1"/>
  <c r="K18" i="1"/>
  <c r="K26" i="1" s="1"/>
  <c r="D19" i="1"/>
  <c r="D27" i="1" s="1"/>
  <c r="D38" i="1" s="1"/>
  <c r="L19" i="1"/>
  <c r="L27" i="1" s="1"/>
  <c r="L38" i="1" s="1"/>
  <c r="N37" i="1"/>
  <c r="N38" i="1"/>
  <c r="F18" i="1"/>
  <c r="F26" i="1" s="1"/>
  <c r="J18" i="1"/>
  <c r="J26" i="1" s="1"/>
  <c r="N18" i="1"/>
  <c r="N26" i="1" s="1"/>
  <c r="C19" i="1"/>
  <c r="C27" i="1" s="1"/>
  <c r="G19" i="1"/>
  <c r="G27" i="1" s="1"/>
  <c r="K19" i="1"/>
  <c r="K27" i="1" s="1"/>
  <c r="O19" i="1"/>
  <c r="O27" i="1" s="1"/>
  <c r="F33" i="1"/>
  <c r="F34" i="1" s="1"/>
  <c r="F41" i="1" s="1"/>
  <c r="F44" i="1" s="1"/>
  <c r="F66" i="1" s="1"/>
  <c r="J33" i="1"/>
  <c r="J34" i="1" s="1"/>
  <c r="J41" i="1" s="1"/>
  <c r="J44" i="1" s="1"/>
  <c r="J66" i="1" s="1"/>
  <c r="N33" i="1"/>
  <c r="C33" i="1"/>
  <c r="C34" i="1" s="1"/>
  <c r="C41" i="1" s="1"/>
  <c r="C44" i="1" s="1"/>
  <c r="C66" i="1" s="1"/>
  <c r="G33" i="1"/>
  <c r="G34" i="1" s="1"/>
  <c r="G41" i="1" s="1"/>
  <c r="G44" i="1" s="1"/>
  <c r="G66" i="1" s="1"/>
  <c r="K33" i="1"/>
  <c r="O33" i="1"/>
  <c r="D33" i="1"/>
  <c r="D34" i="1" s="1"/>
  <c r="D41" i="1" s="1"/>
  <c r="D44" i="1" s="1"/>
  <c r="D66" i="1" s="1"/>
  <c r="H33" i="1"/>
  <c r="H34" i="1" s="1"/>
  <c r="L33" i="1"/>
  <c r="L34" i="1" s="1"/>
  <c r="P33" i="1"/>
  <c r="E18" i="1"/>
  <c r="E26" i="1" s="1"/>
  <c r="I18" i="1"/>
  <c r="I26" i="1" s="1"/>
  <c r="M18" i="1"/>
  <c r="M26" i="1" s="1"/>
  <c r="Q18" i="1"/>
  <c r="Q26" i="1" s="1"/>
  <c r="F19" i="1"/>
  <c r="F27" i="1" s="1"/>
  <c r="J19" i="1"/>
  <c r="J27" i="1" s="1"/>
  <c r="E33" i="1"/>
  <c r="E34" i="1" s="1"/>
  <c r="I33" i="1"/>
  <c r="M33" i="1"/>
  <c r="M34" i="1" s="1"/>
  <c r="Q33" i="1"/>
  <c r="Q34" i="1" s="1"/>
  <c r="H38" i="1" l="1"/>
  <c r="H46" i="1" s="1"/>
  <c r="H68" i="1" s="1"/>
  <c r="Q37" i="1"/>
  <c r="Q46" i="1" s="1"/>
  <c r="Q68" i="1" s="1"/>
  <c r="M38" i="1"/>
  <c r="M46" i="1" s="1"/>
  <c r="M68" i="1" s="1"/>
  <c r="I37" i="1"/>
  <c r="E37" i="1"/>
  <c r="E46" i="1" s="1"/>
  <c r="E68" i="1" s="1"/>
  <c r="L37" i="1"/>
  <c r="L46" i="1" s="1"/>
  <c r="L68" i="1" s="1"/>
  <c r="P37" i="1"/>
  <c r="E41" i="1"/>
  <c r="E44" i="1" s="1"/>
  <c r="E66" i="1" s="1"/>
  <c r="D37" i="1"/>
  <c r="G37" i="1"/>
  <c r="G38" i="1"/>
  <c r="J37" i="1"/>
  <c r="J38" i="1"/>
  <c r="I42" i="1"/>
  <c r="I43" i="1" s="1"/>
  <c r="I65" i="1" s="1"/>
  <c r="C37" i="1"/>
  <c r="C38" i="1"/>
  <c r="O34" i="1"/>
  <c r="O41" i="1" s="1"/>
  <c r="O44" i="1" s="1"/>
  <c r="O66" i="1" s="1"/>
  <c r="Q41" i="1"/>
  <c r="Q44" i="1" s="1"/>
  <c r="Q66" i="1" s="1"/>
  <c r="N34" i="1"/>
  <c r="N46" i="1" s="1"/>
  <c r="N68" i="1" s="1"/>
  <c r="L41" i="1"/>
  <c r="L44" i="1" s="1"/>
  <c r="L66" i="1" s="1"/>
  <c r="K37" i="1"/>
  <c r="K38" i="1"/>
  <c r="F37" i="1"/>
  <c r="F38" i="1"/>
  <c r="O37" i="1"/>
  <c r="O38" i="1"/>
  <c r="N42" i="1"/>
  <c r="N43" i="1" s="1"/>
  <c r="N65" i="1" s="1"/>
  <c r="I34" i="1"/>
  <c r="I41" i="1" s="1"/>
  <c r="I44" i="1" s="1"/>
  <c r="I66" i="1" s="1"/>
  <c r="P34" i="1"/>
  <c r="P41" i="1" s="1"/>
  <c r="P44" i="1" s="1"/>
  <c r="P66" i="1" s="1"/>
  <c r="K34" i="1"/>
  <c r="K41" i="1" s="1"/>
  <c r="K44" i="1" s="1"/>
  <c r="K66" i="1" s="1"/>
  <c r="M41" i="1"/>
  <c r="M44" i="1" s="1"/>
  <c r="M66" i="1" s="1"/>
  <c r="H41" i="1"/>
  <c r="H44" i="1" s="1"/>
  <c r="H66" i="1" s="1"/>
  <c r="H42" i="1" l="1"/>
  <c r="H43" i="1" s="1"/>
  <c r="H65" i="1" s="1"/>
  <c r="M42" i="1"/>
  <c r="M43" i="1" s="1"/>
  <c r="M65" i="1" s="1"/>
  <c r="E42" i="1"/>
  <c r="E43" i="1" s="1"/>
  <c r="E65" i="1" s="1"/>
  <c r="Q42" i="1"/>
  <c r="Q43" i="1" s="1"/>
  <c r="Q65" i="1" s="1"/>
  <c r="I46" i="1"/>
  <c r="I68" i="1" s="1"/>
  <c r="F46" i="1"/>
  <c r="F68" i="1" s="1"/>
  <c r="C46" i="1"/>
  <c r="C68" i="1" s="1"/>
  <c r="O46" i="1"/>
  <c r="O68" i="1" s="1"/>
  <c r="G46" i="1"/>
  <c r="G68" i="1" s="1"/>
  <c r="K46" i="1"/>
  <c r="K68" i="1" s="1"/>
  <c r="J46" i="1"/>
  <c r="J68" i="1" s="1"/>
  <c r="D42" i="1"/>
  <c r="D43" i="1" s="1"/>
  <c r="D65" i="1" s="1"/>
  <c r="D46" i="1"/>
  <c r="D68" i="1" s="1"/>
  <c r="L42" i="1"/>
  <c r="L43" i="1" s="1"/>
  <c r="L65" i="1" s="1"/>
  <c r="P42" i="1"/>
  <c r="P43" i="1" s="1"/>
  <c r="P65" i="1" s="1"/>
  <c r="P46" i="1"/>
  <c r="P68" i="1" s="1"/>
  <c r="O42" i="1"/>
  <c r="O43" i="1" s="1"/>
  <c r="O65" i="1" s="1"/>
  <c r="F42" i="1"/>
  <c r="F43" i="1" s="1"/>
  <c r="F65" i="1" s="1"/>
  <c r="J42" i="1"/>
  <c r="J43" i="1" s="1"/>
  <c r="J65" i="1" s="1"/>
  <c r="G42" i="1"/>
  <c r="G43" i="1" s="1"/>
  <c r="G65" i="1" s="1"/>
  <c r="C42" i="1"/>
  <c r="C43" i="1" s="1"/>
  <c r="C65" i="1" s="1"/>
  <c r="N41" i="1"/>
  <c r="N44" i="1" s="1"/>
  <c r="N66" i="1" s="1"/>
  <c r="K42" i="1"/>
  <c r="K43" i="1" s="1"/>
  <c r="K65" i="1" s="1"/>
</calcChain>
</file>

<file path=xl/sharedStrings.xml><?xml version="1.0" encoding="utf-8"?>
<sst xmlns="http://schemas.openxmlformats.org/spreadsheetml/2006/main" count="51" uniqueCount="45">
  <si>
    <t>Eingabe</t>
  </si>
  <si>
    <t>H:</t>
  </si>
  <si>
    <t>mm</t>
  </si>
  <si>
    <t>Qx:</t>
  </si>
  <si>
    <t xml:space="preserve">L1 = 82 + 35 </t>
  </si>
  <si>
    <t>= 117 mm</t>
  </si>
  <si>
    <t>Länge_Einstand</t>
  </si>
  <si>
    <t>L1:</t>
  </si>
  <si>
    <t>R6/R8/i8:</t>
  </si>
  <si>
    <t xml:space="preserve">L1 = 82 + 28 </t>
  </si>
  <si>
    <t>= 110 mm</t>
  </si>
  <si>
    <t>T:</t>
  </si>
  <si>
    <t>R3/R4/R5/R7:</t>
  </si>
  <si>
    <t xml:space="preserve">L1 = 82 + 0 </t>
  </si>
  <si>
    <t>= 82 mm</t>
  </si>
  <si>
    <t>Ausgabe</t>
  </si>
  <si>
    <t>Länge_Fenster-40mm</t>
  </si>
  <si>
    <t>L:</t>
  </si>
  <si>
    <t>Dachneigung:</t>
  </si>
  <si>
    <t>Px</t>
  </si>
  <si>
    <t>Py</t>
  </si>
  <si>
    <t>Qx</t>
  </si>
  <si>
    <t>Qy</t>
  </si>
  <si>
    <t>P1x</t>
  </si>
  <si>
    <t>P1y</t>
  </si>
  <si>
    <t>Q1x</t>
  </si>
  <si>
    <t>Q1y</t>
  </si>
  <si>
    <t>f(x)= ax + b</t>
  </si>
  <si>
    <t>a</t>
  </si>
  <si>
    <t>b</t>
  </si>
  <si>
    <t>EPx</t>
  </si>
  <si>
    <t>EPy</t>
  </si>
  <si>
    <t>EQx</t>
  </si>
  <si>
    <t>EQy</t>
  </si>
  <si>
    <t>Länge Y1</t>
  </si>
  <si>
    <t>Länge X1</t>
  </si>
  <si>
    <t>Länge X</t>
  </si>
  <si>
    <t>Länge Y</t>
  </si>
  <si>
    <t>Länge Y + H + X:</t>
  </si>
  <si>
    <t>Dachaufbau Gesamt</t>
  </si>
  <si>
    <t>Breite für Wechsel</t>
  </si>
  <si>
    <t>L1</t>
  </si>
  <si>
    <t>B:</t>
  </si>
  <si>
    <t>Blendrahmenbreite</t>
  </si>
  <si>
    <t>Blendrahmenhöhe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</si>
</sst>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°&quot;"/>
    <numFmt numFmtId="165" formatCode="0.0"/>
  </numFmts>
  <fonts count="5" x14ac:knownFonts="1">
    <font>
      <sz val="11"/>
      <color theme="1"/>
      <name val="LTUnivers 330 BasicLight"/>
      <family val="2"/>
    </font>
    <font>
      <b/>
      <sz val="30"/>
      <color theme="1"/>
      <name val="LTUnivers 330 BasicLight"/>
    </font>
    <font>
      <b/>
      <sz val="11"/>
      <color theme="1"/>
      <name val="LTUnivers 330 BasicLight"/>
    </font>
    <font>
      <sz val="11"/>
      <color theme="1"/>
      <name val="LTUnivers 330 BasicLight"/>
    </font>
    <font>
      <sz val="11"/>
      <color theme="0"/>
      <name val="LTUnivers 330 Basic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2" fillId="0" borderId="0" xfId="0" applyFont="1"/>
    <xf numFmtId="0" fontId="1" fillId="3" borderId="0" xfId="0" applyFont="1" applyFill="1"/>
    <xf numFmtId="0" fontId="0" fillId="3" borderId="0" xfId="0" applyFill="1"/>
    <xf numFmtId="0" fontId="3" fillId="0" borderId="0" xfId="0" applyFont="1"/>
    <xf numFmtId="0" fontId="0" fillId="0" borderId="0" xfId="0" applyAlignment="1">
      <alignment horizontal="right"/>
    </xf>
    <xf numFmtId="0" fontId="2" fillId="3" borderId="0" xfId="0" applyFont="1" applyFill="1"/>
    <xf numFmtId="0" fontId="0" fillId="3" borderId="0" xfId="0" applyFill="1" applyAlignment="1">
      <alignment horizontal="right"/>
    </xf>
    <xf numFmtId="16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1" fontId="0" fillId="3" borderId="0" xfId="0" applyNumberFormat="1" applyFill="1" applyAlignment="1">
      <alignment horizontal="center"/>
    </xf>
    <xf numFmtId="165" fontId="0" fillId="3" borderId="0" xfId="0" applyNumberFormat="1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4" fillId="0" borderId="0" xfId="0" applyFont="1" applyFill="1"/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</xdr:colOff>
      <xdr:row>74</xdr:row>
      <xdr:rowOff>142875</xdr:rowOff>
    </xdr:from>
    <xdr:to>
      <xdr:col>17</xdr:col>
      <xdr:colOff>565795</xdr:colOff>
      <xdr:row>96</xdr:row>
      <xdr:rowOff>129929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58275" y="13839825"/>
          <a:ext cx="5090170" cy="3968504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71</xdr:row>
      <xdr:rowOff>161925</xdr:rowOff>
    </xdr:from>
    <xdr:to>
      <xdr:col>9</xdr:col>
      <xdr:colOff>666750</xdr:colOff>
      <xdr:row>115</xdr:row>
      <xdr:rowOff>21790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13315950"/>
          <a:ext cx="7772400" cy="7822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windowProtection="1" tabSelected="1" topLeftCell="A53" workbookViewId="0">
      <selection activeCell="D59" sqref="D59"/>
    </sheetView>
  </sheetViews>
  <sheetFormatPr baseColWidth="10" defaultRowHeight="14.25" x14ac:dyDescent="0.2"/>
  <cols>
    <col min="1" max="1" width="4.125" style="9" customWidth="1"/>
    <col min="2" max="2" width="22.25" customWidth="1"/>
    <col min="3" max="6" width="10" customWidth="1"/>
    <col min="7" max="7" width="11.875" bestFit="1" customWidth="1"/>
    <col min="8" max="17" width="10" customWidth="1"/>
  </cols>
  <sheetData>
    <row r="1" spans="2:17" ht="3.75" hidden="1" customHeight="1" x14ac:dyDescent="0.2"/>
    <row r="2" spans="2:17" ht="3.75" hidden="1" customHeight="1" x14ac:dyDescent="0.2"/>
    <row r="3" spans="2:17" ht="3.75" hidden="1" customHeight="1" x14ac:dyDescent="0.2"/>
    <row r="4" spans="2:17" ht="3.75" hidden="1" customHeight="1" x14ac:dyDescent="0.2"/>
    <row r="5" spans="2:17" hidden="1" x14ac:dyDescent="0.2"/>
    <row r="6" spans="2:17" hidden="1" x14ac:dyDescent="0.2">
      <c r="G6" t="s">
        <v>3</v>
      </c>
      <c r="I6" t="s">
        <v>4</v>
      </c>
      <c r="K6" t="s">
        <v>5</v>
      </c>
    </row>
    <row r="7" spans="2:17" hidden="1" x14ac:dyDescent="0.2">
      <c r="G7" t="s">
        <v>8</v>
      </c>
      <c r="I7" t="s">
        <v>9</v>
      </c>
      <c r="K7" t="s">
        <v>10</v>
      </c>
    </row>
    <row r="8" spans="2:17" hidden="1" x14ac:dyDescent="0.2">
      <c r="G8" t="s">
        <v>12</v>
      </c>
      <c r="I8" t="s">
        <v>13</v>
      </c>
      <c r="K8" t="s">
        <v>14</v>
      </c>
    </row>
    <row r="9" spans="2:17" ht="0.75" hidden="1" customHeight="1" x14ac:dyDescent="0.2">
      <c r="B9" s="5"/>
    </row>
    <row r="10" spans="2:17" ht="0.75" hidden="1" customHeight="1" x14ac:dyDescent="0.2">
      <c r="B10" s="5"/>
    </row>
    <row r="11" spans="2:17" ht="37.5" hidden="1" x14ac:dyDescent="0.5">
      <c r="B11" s="6" t="s">
        <v>15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hidden="1" x14ac:dyDescent="0.2">
      <c r="B12" s="8" t="s">
        <v>16</v>
      </c>
      <c r="C12" s="9" t="s">
        <v>17</v>
      </c>
      <c r="D12">
        <f>D57-40</f>
        <v>1140</v>
      </c>
      <c r="E12" t="s">
        <v>2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ht="37.5" hidden="1" x14ac:dyDescent="0.5"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hidden="1" x14ac:dyDescent="0.2">
      <c r="B14" s="10" t="s">
        <v>18</v>
      </c>
      <c r="C14" s="12">
        <v>15</v>
      </c>
      <c r="D14" s="12">
        <v>20</v>
      </c>
      <c r="E14" s="12">
        <v>25</v>
      </c>
      <c r="F14" s="12">
        <v>30</v>
      </c>
      <c r="G14" s="12">
        <v>35</v>
      </c>
      <c r="H14" s="12">
        <v>40</v>
      </c>
      <c r="I14" s="12">
        <v>45</v>
      </c>
      <c r="J14" s="12">
        <v>50</v>
      </c>
      <c r="K14" s="12">
        <v>55</v>
      </c>
      <c r="L14" s="12">
        <v>60</v>
      </c>
      <c r="M14" s="12">
        <v>65</v>
      </c>
      <c r="N14" s="12">
        <v>70</v>
      </c>
      <c r="O14" s="12">
        <v>75</v>
      </c>
      <c r="P14" s="12">
        <v>80</v>
      </c>
      <c r="Q14" s="12">
        <v>85</v>
      </c>
    </row>
    <row r="15" spans="2:17" hidden="1" x14ac:dyDescent="0.2">
      <c r="B15" s="11" t="s">
        <v>19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</row>
    <row r="16" spans="2:17" hidden="1" x14ac:dyDescent="0.2">
      <c r="B16" s="11" t="s">
        <v>20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</row>
    <row r="17" spans="1:17" hidden="1" x14ac:dyDescent="0.2">
      <c r="B17" s="7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hidden="1" x14ac:dyDescent="0.2">
      <c r="B18" s="11" t="s">
        <v>21</v>
      </c>
      <c r="C18" s="14">
        <f t="shared" ref="C18:Q18" si="0">$D$12*COS(RADIANS(C$14))</f>
        <v>1101.1554419695378</v>
      </c>
      <c r="D18" s="14">
        <f t="shared" si="0"/>
        <v>1071.2495876959356</v>
      </c>
      <c r="E18" s="14">
        <f t="shared" si="0"/>
        <v>1033.190877221781</v>
      </c>
      <c r="F18" s="14">
        <f t="shared" si="0"/>
        <v>987.26896031426008</v>
      </c>
      <c r="G18" s="14">
        <f t="shared" si="0"/>
        <v>933.83333048945065</v>
      </c>
      <c r="H18" s="14">
        <f t="shared" si="0"/>
        <v>873.29066515563488</v>
      </c>
      <c r="I18" s="14">
        <f t="shared" si="0"/>
        <v>806.10173055266421</v>
      </c>
      <c r="J18" s="14">
        <f t="shared" si="0"/>
        <v>732.77787504265484</v>
      </c>
      <c r="K18" s="14">
        <f t="shared" si="0"/>
        <v>653.87713744019266</v>
      </c>
      <c r="L18" s="14">
        <f t="shared" si="0"/>
        <v>570.00000000000011</v>
      </c>
      <c r="M18" s="14">
        <f t="shared" si="0"/>
        <v>481.78481838439734</v>
      </c>
      <c r="N18" s="14">
        <f t="shared" si="0"/>
        <v>389.90296339126246</v>
      </c>
      <c r="O18" s="14">
        <f t="shared" si="0"/>
        <v>295.05371141687363</v>
      </c>
      <c r="P18" s="14">
        <f t="shared" si="0"/>
        <v>197.95892254030068</v>
      </c>
      <c r="Q18" s="14">
        <f t="shared" si="0"/>
        <v>99.357546732330277</v>
      </c>
    </row>
    <row r="19" spans="1:17" hidden="1" x14ac:dyDescent="0.2">
      <c r="B19" s="11" t="s">
        <v>22</v>
      </c>
      <c r="C19" s="14">
        <f t="shared" ref="C19:Q19" si="1">$D$12*SIN(RADIANS(C$14))</f>
        <v>295.05371141687363</v>
      </c>
      <c r="D19" s="14">
        <f t="shared" si="1"/>
        <v>389.90296339126235</v>
      </c>
      <c r="E19" s="14">
        <f t="shared" si="1"/>
        <v>481.78481838439734</v>
      </c>
      <c r="F19" s="14">
        <f t="shared" si="1"/>
        <v>569.99999999999989</v>
      </c>
      <c r="G19" s="14">
        <f t="shared" si="1"/>
        <v>653.87713744019254</v>
      </c>
      <c r="H19" s="14">
        <f t="shared" si="1"/>
        <v>732.77787504265473</v>
      </c>
      <c r="I19" s="14">
        <f t="shared" si="1"/>
        <v>806.10173055266409</v>
      </c>
      <c r="J19" s="14">
        <f t="shared" si="1"/>
        <v>873.29066515563488</v>
      </c>
      <c r="K19" s="14">
        <f t="shared" si="1"/>
        <v>933.83333048945065</v>
      </c>
      <c r="L19" s="14">
        <f t="shared" si="1"/>
        <v>987.26896031425997</v>
      </c>
      <c r="M19" s="14">
        <f t="shared" si="1"/>
        <v>1033.190877221781</v>
      </c>
      <c r="N19" s="14">
        <f t="shared" si="1"/>
        <v>1071.2495876959356</v>
      </c>
      <c r="O19" s="14">
        <f t="shared" si="1"/>
        <v>1101.1554419695378</v>
      </c>
      <c r="P19" s="14">
        <f t="shared" si="1"/>
        <v>1122.6808384339172</v>
      </c>
      <c r="Q19" s="14">
        <f t="shared" si="1"/>
        <v>1135.66195582459</v>
      </c>
    </row>
    <row r="20" spans="1:17" hidden="1" x14ac:dyDescent="0.2">
      <c r="B20" s="7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17" hidden="1" x14ac:dyDescent="0.2">
      <c r="B21" s="7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1:17" hidden="1" x14ac:dyDescent="0.2">
      <c r="B22" s="7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 hidden="1" x14ac:dyDescent="0.2">
      <c r="B23" s="11" t="s">
        <v>23</v>
      </c>
      <c r="C23" s="14">
        <f>C$15+$D$59*SIN(RADIANS(C14))</f>
        <v>28.470094961277283</v>
      </c>
      <c r="D23" s="14">
        <f>D$15+$D$59*SIN(RADIANS(D14))</f>
        <v>37.622215765823562</v>
      </c>
      <c r="E23" s="14">
        <f>E$15+$D$59*SIN(RADIANS(E14))</f>
        <v>46.488008791476936</v>
      </c>
      <c r="F23" s="14">
        <f>F$15+$D$59*SIN(RADIANS(F14))</f>
        <v>54.999999999999993</v>
      </c>
      <c r="G23" s="14">
        <f>G$15+$D$59*SIN(RADIANS(G14))</f>
        <v>63.093407998615064</v>
      </c>
      <c r="H23" s="14">
        <f>H$15+$D$59*SIN(RADIANS(H14))</f>
        <v>70.706637065519317</v>
      </c>
      <c r="I23" s="14">
        <f>I$15+$D$59*SIN(RADIANS(I14))</f>
        <v>77.781745930520216</v>
      </c>
      <c r="J23" s="14">
        <f>J$15+$D$59*SIN(RADIANS(J14))</f>
        <v>84.264888743087582</v>
      </c>
      <c r="K23" s="14">
        <f>K$15+$D$59*SIN(RADIANS(K14))</f>
        <v>90.106724871789098</v>
      </c>
      <c r="L23" s="14">
        <f>L$15+$D$59*SIN(RADIANS(L14))</f>
        <v>95.262794416288244</v>
      </c>
      <c r="M23" s="14">
        <f>M$15+$D$59*SIN(RADIANS(M14))</f>
        <v>99.6938565740315</v>
      </c>
      <c r="N23" s="14">
        <f>N$15+$D$59*SIN(RADIANS(N14))</f>
        <v>103.36618828644991</v>
      </c>
      <c r="O23" s="14">
        <f>O$15+$D$59*SIN(RADIANS(O14))</f>
        <v>106.25184089179751</v>
      </c>
      <c r="P23" s="14">
        <f>P$15+$D$59*SIN(RADIANS(P14))</f>
        <v>108.32885283134289</v>
      </c>
      <c r="Q23" s="14">
        <f>Q$15+$D$59*SIN(RADIANS(Q14))</f>
        <v>109.58141679009201</v>
      </c>
    </row>
    <row r="24" spans="1:17" hidden="1" x14ac:dyDescent="0.2">
      <c r="B24" s="11" t="s">
        <v>24</v>
      </c>
      <c r="C24" s="14">
        <f>C$16-$D$59*COS(RADIANS(C14))</f>
        <v>-106.25184089179751</v>
      </c>
      <c r="D24" s="14">
        <f>D$16-$D$59*COS(RADIANS(D14))</f>
        <v>-103.36618828644993</v>
      </c>
      <c r="E24" s="14">
        <f>E$16-$D$59*COS(RADIANS(E14))</f>
        <v>-99.6938565740315</v>
      </c>
      <c r="F24" s="14">
        <f>F$16-$D$59*COS(RADIANS(F14))</f>
        <v>-95.262794416288259</v>
      </c>
      <c r="G24" s="14">
        <f>G$16-$D$59*COS(RADIANS(G14))</f>
        <v>-90.106724871789098</v>
      </c>
      <c r="H24" s="14">
        <f>H$16-$D$59*COS(RADIANS(H14))</f>
        <v>-84.264888743087582</v>
      </c>
      <c r="I24" s="14">
        <f>I$16-$D$59*COS(RADIANS(I14))</f>
        <v>-77.781745930520231</v>
      </c>
      <c r="J24" s="14">
        <f>J$16-$D$59*COS(RADIANS(J14))</f>
        <v>-70.706637065519331</v>
      </c>
      <c r="K24" s="14">
        <f>K$16-$D$59*COS(RADIANS(K14))</f>
        <v>-63.093407998615078</v>
      </c>
      <c r="L24" s="14">
        <f>L$16-$D$59*COS(RADIANS(L14))</f>
        <v>-55.000000000000014</v>
      </c>
      <c r="M24" s="14">
        <f>M$16-$D$59*COS(RADIANS(M14))</f>
        <v>-46.488008791476936</v>
      </c>
      <c r="N24" s="14">
        <f>N$16-$D$59*COS(RADIANS(N14))</f>
        <v>-37.622215765823569</v>
      </c>
      <c r="O24" s="14">
        <f>O$16-$D$59*COS(RADIANS(O14))</f>
        <v>-28.470094961277283</v>
      </c>
      <c r="P24" s="14">
        <f>P$16-$D$59*COS(RADIANS(P14))</f>
        <v>-19.101299543362344</v>
      </c>
      <c r="Q24" s="14">
        <f>Q$16-$D$59*COS(RADIANS(Q14))</f>
        <v>-9.5871317022423952</v>
      </c>
    </row>
    <row r="25" spans="1:17" hidden="1" x14ac:dyDescent="0.2">
      <c r="B25" s="7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hidden="1" x14ac:dyDescent="0.2">
      <c r="B26" s="11" t="s">
        <v>25</v>
      </c>
      <c r="C26" s="14">
        <f>C$18+$D$59*SIN(RADIANS(C14))</f>
        <v>1129.6255369308151</v>
      </c>
      <c r="D26" s="14">
        <f>D$18+$D$59*SIN(RADIANS(D14))</f>
        <v>1108.8718034617591</v>
      </c>
      <c r="E26" s="14">
        <f>E$18+$D$59*SIN(RADIANS(E14))</f>
        <v>1079.6788860132579</v>
      </c>
      <c r="F26" s="14">
        <f>F$18+$D$59*SIN(RADIANS(F14))</f>
        <v>1042.2689603142601</v>
      </c>
      <c r="G26" s="14">
        <f>G$18+$D$59*SIN(RADIANS(G14))</f>
        <v>996.92673848806567</v>
      </c>
      <c r="H26" s="14">
        <f>H$18+$D$59*SIN(RADIANS(H14))</f>
        <v>943.9973022211542</v>
      </c>
      <c r="I26" s="14">
        <f>I$18+$D$59*SIN(RADIANS(I14))</f>
        <v>883.88347648318438</v>
      </c>
      <c r="J26" s="14">
        <f>J$18+$D$59*SIN(RADIANS(J14))</f>
        <v>817.04276378574241</v>
      </c>
      <c r="K26" s="14">
        <f>K$18+$D$59*SIN(RADIANS(K14))</f>
        <v>743.98386231198174</v>
      </c>
      <c r="L26" s="14">
        <f>L$18+$D$59*SIN(RADIANS(L14))</f>
        <v>665.26279441628833</v>
      </c>
      <c r="M26" s="14">
        <f>M$18+$D$59*SIN(RADIANS(M14))</f>
        <v>581.47867495842888</v>
      </c>
      <c r="N26" s="14">
        <f>N$18+$D$59*SIN(RADIANS(N14))</f>
        <v>493.26915167771239</v>
      </c>
      <c r="O26" s="14">
        <f>O$18+$D$59*SIN(RADIANS(O14))</f>
        <v>401.30555230867117</v>
      </c>
      <c r="P26" s="14">
        <f>P$18+$D$59*SIN(RADIANS(P14))</f>
        <v>306.28777537164353</v>
      </c>
      <c r="Q26" s="14">
        <f>Q$18+$D$59*SIN(RADIANS(Q14))</f>
        <v>208.93896352242228</v>
      </c>
    </row>
    <row r="27" spans="1:17" hidden="1" x14ac:dyDescent="0.2">
      <c r="B27" s="11" t="s">
        <v>26</v>
      </c>
      <c r="C27" s="14">
        <f>C$19-$D$59*COS(RADIANS(C14))</f>
        <v>188.80187052507611</v>
      </c>
      <c r="D27" s="14">
        <f>D$19-$D$59*COS(RADIANS(D14))</f>
        <v>286.53677510481242</v>
      </c>
      <c r="E27" s="14">
        <f>E$19-$D$59*COS(RADIANS(E14))</f>
        <v>382.09096181036585</v>
      </c>
      <c r="F27" s="14">
        <f>F$19-$D$59*COS(RADIANS(F14))</f>
        <v>474.73720558371161</v>
      </c>
      <c r="G27" s="14">
        <f>G$19-$D$59*COS(RADIANS(G14))</f>
        <v>563.77041256840346</v>
      </c>
      <c r="H27" s="14">
        <f>H$19-$D$59*COS(RADIANS(H14))</f>
        <v>648.51298629956716</v>
      </c>
      <c r="I27" s="14">
        <f>I$19-$D$59*COS(RADIANS(I14))</f>
        <v>728.31998462214392</v>
      </c>
      <c r="J27" s="14">
        <f>J$19-$D$59*COS(RADIANS(J14))</f>
        <v>802.58402809011557</v>
      </c>
      <c r="K27" s="14">
        <f>K$19-$D$59*COS(RADIANS(K14))</f>
        <v>870.73992249083562</v>
      </c>
      <c r="L27" s="14">
        <f>L$19-$D$59*COS(RADIANS(L14))</f>
        <v>932.26896031425997</v>
      </c>
      <c r="M27" s="14">
        <f>M$19-$D$59*COS(RADIANS(M14))</f>
        <v>986.70286843030408</v>
      </c>
      <c r="N27" s="14">
        <f>N$19-$D$59*COS(RADIANS(N14))</f>
        <v>1033.6273719301121</v>
      </c>
      <c r="O27" s="14">
        <f>O$19-$D$59*COS(RADIANS(O14))</f>
        <v>1072.6853470082606</v>
      </c>
      <c r="P27" s="14">
        <f>P$19-$D$59*COS(RADIANS(P14))</f>
        <v>1103.5795388905549</v>
      </c>
      <c r="Q27" s="14">
        <f>Q$19-$D$59*COS(RADIANS(Q14))</f>
        <v>1126.0748241223475</v>
      </c>
    </row>
    <row r="28" spans="1:17" hidden="1" x14ac:dyDescent="0.2">
      <c r="B28" s="7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hidden="1" x14ac:dyDescent="0.2">
      <c r="B29" s="7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17" hidden="1" x14ac:dyDescent="0.2">
      <c r="A30" s="9" t="s">
        <v>27</v>
      </c>
      <c r="B30" s="11" t="s">
        <v>28</v>
      </c>
      <c r="C30" s="15">
        <f t="shared" ref="C30:Q30" si="2">TAN(RADIANS(C14))</f>
        <v>0.2679491924311227</v>
      </c>
      <c r="D30" s="15">
        <f t="shared" si="2"/>
        <v>0.36397023426620234</v>
      </c>
      <c r="E30" s="15">
        <f t="shared" si="2"/>
        <v>0.46630765815499858</v>
      </c>
      <c r="F30" s="15">
        <f t="shared" si="2"/>
        <v>0.57735026918962573</v>
      </c>
      <c r="G30" s="15">
        <f t="shared" si="2"/>
        <v>0.70020753820970971</v>
      </c>
      <c r="H30" s="15">
        <f t="shared" si="2"/>
        <v>0.83909963117727993</v>
      </c>
      <c r="I30" s="15">
        <f t="shared" si="2"/>
        <v>0.99999999999999989</v>
      </c>
      <c r="J30" s="15">
        <f t="shared" si="2"/>
        <v>1.19175359259421</v>
      </c>
      <c r="K30" s="15">
        <f t="shared" si="2"/>
        <v>1.4281480067421144</v>
      </c>
      <c r="L30" s="15">
        <f t="shared" si="2"/>
        <v>1.7320508075688767</v>
      </c>
      <c r="M30" s="15">
        <f t="shared" si="2"/>
        <v>2.1445069205095586</v>
      </c>
      <c r="N30" s="15">
        <f t="shared" si="2"/>
        <v>2.7474774194546216</v>
      </c>
      <c r="O30" s="15">
        <f t="shared" si="2"/>
        <v>3.7320508075688776</v>
      </c>
      <c r="P30" s="15">
        <f t="shared" si="2"/>
        <v>5.6712818196177066</v>
      </c>
      <c r="Q30" s="15">
        <f t="shared" si="2"/>
        <v>11.430052302761348</v>
      </c>
    </row>
    <row r="31" spans="1:17" hidden="1" x14ac:dyDescent="0.2">
      <c r="B31" s="11" t="s">
        <v>29</v>
      </c>
      <c r="C31" s="15">
        <f>$D$58/COS(RADIANS(C14))</f>
        <v>414.11047216403318</v>
      </c>
      <c r="D31" s="15">
        <f>$D$58/COS(RADIANS(D14))</f>
        <v>425.67110899036481</v>
      </c>
      <c r="E31" s="15">
        <f>$D$58/COS(RADIANS(E14))</f>
        <v>441.35116758499669</v>
      </c>
      <c r="F31" s="15">
        <f>$D$58/COS(RADIANS(F14))</f>
        <v>461.8802153517006</v>
      </c>
      <c r="G31" s="15">
        <f>$D$58/COS(RADIANS(G14))</f>
        <v>488.3098355045824</v>
      </c>
      <c r="H31" s="16">
        <f>$D$58/COS(RADIANS(H14))</f>
        <v>522.16291573291142</v>
      </c>
      <c r="I31" s="15">
        <f>$D$58/COS(RADIANS(I14))</f>
        <v>565.68542494923793</v>
      </c>
      <c r="J31" s="15">
        <f>$D$58/COS(RADIANS(J14))</f>
        <v>622.28953074416495</v>
      </c>
      <c r="K31" s="15">
        <f>$D$58/COS(RADIANS(K14))</f>
        <v>697.3787182484391</v>
      </c>
      <c r="L31" s="15">
        <f>$D$58/COS(RADIANS(L14))</f>
        <v>799.99999999999977</v>
      </c>
      <c r="M31" s="15">
        <f>$D$58/COS(RADIANS(M14))</f>
        <v>946.48063326099941</v>
      </c>
      <c r="N31" s="15">
        <f>$D$58/COS(RADIANS(N14))</f>
        <v>1169.5217600652345</v>
      </c>
      <c r="O31" s="15">
        <f>$D$58/COS(RADIANS(O14))</f>
        <v>1545.4813220625094</v>
      </c>
      <c r="P31" s="15">
        <f>$D$58/COS(RADIANS(P14))</f>
        <v>2303.5081932574526</v>
      </c>
      <c r="Q31" s="15">
        <f>$D$58/COS(RADIANS(Q14))</f>
        <v>4589.485298267944</v>
      </c>
    </row>
    <row r="32" spans="1:17" hidden="1" x14ac:dyDescent="0.2">
      <c r="B32" s="7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2:17" hidden="1" x14ac:dyDescent="0.2">
      <c r="B33" s="7" t="s">
        <v>30</v>
      </c>
      <c r="C33" s="14">
        <f t="shared" ref="C33:Q33" si="3">C23</f>
        <v>28.470094961277283</v>
      </c>
      <c r="D33" s="14">
        <f t="shared" si="3"/>
        <v>37.622215765823562</v>
      </c>
      <c r="E33" s="14">
        <f t="shared" si="3"/>
        <v>46.488008791476936</v>
      </c>
      <c r="F33" s="14">
        <f t="shared" si="3"/>
        <v>54.999999999999993</v>
      </c>
      <c r="G33" s="14">
        <f t="shared" si="3"/>
        <v>63.093407998615064</v>
      </c>
      <c r="H33" s="14">
        <f t="shared" si="3"/>
        <v>70.706637065519317</v>
      </c>
      <c r="I33" s="14">
        <f t="shared" si="3"/>
        <v>77.781745930520216</v>
      </c>
      <c r="J33" s="14">
        <f t="shared" si="3"/>
        <v>84.264888743087582</v>
      </c>
      <c r="K33" s="14">
        <f t="shared" si="3"/>
        <v>90.106724871789098</v>
      </c>
      <c r="L33" s="14">
        <f t="shared" si="3"/>
        <v>95.262794416288244</v>
      </c>
      <c r="M33" s="14">
        <f t="shared" si="3"/>
        <v>99.6938565740315</v>
      </c>
      <c r="N33" s="14">
        <f t="shared" si="3"/>
        <v>103.36618828644991</v>
      </c>
      <c r="O33" s="14">
        <f t="shared" si="3"/>
        <v>106.25184089179751</v>
      </c>
      <c r="P33" s="14">
        <f t="shared" si="3"/>
        <v>108.32885283134289</v>
      </c>
      <c r="Q33" s="14">
        <f t="shared" si="3"/>
        <v>109.58141679009201</v>
      </c>
    </row>
    <row r="34" spans="2:17" hidden="1" x14ac:dyDescent="0.2">
      <c r="B34" s="7" t="s">
        <v>31</v>
      </c>
      <c r="C34" s="15">
        <f>C30*C33-C31</f>
        <v>-406.48193321072154</v>
      </c>
      <c r="D34" s="15">
        <f t="shared" ref="D34:Q34" si="4">D30*D33-D31</f>
        <v>-411.97774230446441</v>
      </c>
      <c r="E34" s="15">
        <f t="shared" si="4"/>
        <v>-419.67345307315406</v>
      </c>
      <c r="F34" s="15">
        <f t="shared" si="4"/>
        <v>-430.12595054627121</v>
      </c>
      <c r="G34" s="15">
        <f t="shared" si="4"/>
        <v>-444.13135561261134</v>
      </c>
      <c r="H34" s="16">
        <f t="shared" si="4"/>
        <v>-462.83300264944836</v>
      </c>
      <c r="I34" s="15">
        <f t="shared" si="4"/>
        <v>-487.90367901871775</v>
      </c>
      <c r="J34" s="15">
        <f t="shared" si="4"/>
        <v>-521.86654685503891</v>
      </c>
      <c r="K34" s="15">
        <f t="shared" si="4"/>
        <v>-568.69297872873335</v>
      </c>
      <c r="L34" s="15">
        <f t="shared" si="4"/>
        <v>-634.99999999999977</v>
      </c>
      <c r="M34" s="15">
        <f t="shared" si="4"/>
        <v>-732.68646790570153</v>
      </c>
      <c r="N34" s="15">
        <f t="shared" si="4"/>
        <v>-885.52549181311861</v>
      </c>
      <c r="O34" s="15">
        <f t="shared" si="4"/>
        <v>-1148.9440534565965</v>
      </c>
      <c r="P34" s="15">
        <f t="shared" si="4"/>
        <v>-1689.1447396550157</v>
      </c>
      <c r="Q34" s="15">
        <f t="shared" si="4"/>
        <v>-3336.9639729465016</v>
      </c>
    </row>
    <row r="35" spans="2:17" hidden="1" x14ac:dyDescent="0.2">
      <c r="B35" s="7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2:17" hidden="1" x14ac:dyDescent="0.2">
      <c r="B36" s="7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2:17" hidden="1" x14ac:dyDescent="0.2">
      <c r="B37" s="7" t="s">
        <v>32</v>
      </c>
      <c r="C37" s="14">
        <f>(C27+C31)/C30</f>
        <v>2250.0994954261341</v>
      </c>
      <c r="D37" s="14">
        <f t="shared" ref="D37:Q37" si="5">(D27+D31)/D30</f>
        <v>1956.7750795090542</v>
      </c>
      <c r="E37" s="14">
        <f t="shared" si="5"/>
        <v>1765.8773451274826</v>
      </c>
      <c r="F37" s="14">
        <f t="shared" si="5"/>
        <v>1622.2689603142599</v>
      </c>
      <c r="G37" s="14">
        <f t="shared" si="5"/>
        <v>1502.5263092181842</v>
      </c>
      <c r="H37" s="14">
        <f t="shared" si="5"/>
        <v>1395.1572120106737</v>
      </c>
      <c r="I37" s="14">
        <f t="shared" si="5"/>
        <v>1294.005409571382</v>
      </c>
      <c r="J37" s="14">
        <f t="shared" si="5"/>
        <v>1195.6108776921033</v>
      </c>
      <c r="K37" s="14">
        <f t="shared" si="5"/>
        <v>1098.0084930528039</v>
      </c>
      <c r="L37" s="14">
        <f t="shared" si="5"/>
        <v>1000.1259505462714</v>
      </c>
      <c r="M37" s="14">
        <f t="shared" si="5"/>
        <v>901.45827145755152</v>
      </c>
      <c r="N37" s="14">
        <f t="shared" si="5"/>
        <v>801.88070569572687</v>
      </c>
      <c r="O37" s="14">
        <f t="shared" si="5"/>
        <v>701.53564462759516</v>
      </c>
      <c r="P37" s="14">
        <f t="shared" si="5"/>
        <v>600.76149281850974</v>
      </c>
      <c r="Q37" s="14">
        <f t="shared" si="5"/>
        <v>500.046716409993</v>
      </c>
    </row>
    <row r="38" spans="2:17" hidden="1" x14ac:dyDescent="0.2">
      <c r="B38" s="7" t="s">
        <v>33</v>
      </c>
      <c r="C38" s="14">
        <f>C27</f>
        <v>188.80187052507611</v>
      </c>
      <c r="D38" s="14">
        <f t="shared" ref="D38:Q38" si="6">D27</f>
        <v>286.53677510481242</v>
      </c>
      <c r="E38" s="14">
        <f t="shared" si="6"/>
        <v>382.09096181036585</v>
      </c>
      <c r="F38" s="14">
        <f t="shared" si="6"/>
        <v>474.73720558371161</v>
      </c>
      <c r="G38" s="14">
        <f t="shared" si="6"/>
        <v>563.77041256840346</v>
      </c>
      <c r="H38" s="14">
        <f t="shared" si="6"/>
        <v>648.51298629956716</v>
      </c>
      <c r="I38" s="14">
        <f t="shared" si="6"/>
        <v>728.31998462214392</v>
      </c>
      <c r="J38" s="14">
        <f t="shared" si="6"/>
        <v>802.58402809011557</v>
      </c>
      <c r="K38" s="14">
        <f t="shared" si="6"/>
        <v>870.73992249083562</v>
      </c>
      <c r="L38" s="14">
        <f t="shared" si="6"/>
        <v>932.26896031425997</v>
      </c>
      <c r="M38" s="14">
        <f t="shared" si="6"/>
        <v>986.70286843030408</v>
      </c>
      <c r="N38" s="14">
        <f t="shared" si="6"/>
        <v>1033.6273719301121</v>
      </c>
      <c r="O38" s="14">
        <f t="shared" si="6"/>
        <v>1072.6853470082606</v>
      </c>
      <c r="P38" s="14">
        <f t="shared" si="6"/>
        <v>1103.5795388905549</v>
      </c>
      <c r="Q38" s="14">
        <f t="shared" si="6"/>
        <v>1126.0748241223475</v>
      </c>
    </row>
    <row r="39" spans="2:17" hidden="1" x14ac:dyDescent="0.2">
      <c r="B39" s="7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</row>
    <row r="40" spans="2:17" hidden="1" x14ac:dyDescent="0.2">
      <c r="B40" s="7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</row>
    <row r="41" spans="2:17" hidden="1" x14ac:dyDescent="0.2">
      <c r="B41" s="7" t="s">
        <v>34</v>
      </c>
      <c r="C41" s="14">
        <f>SQRT((C23-C33)^2+(C24-C34)^2)</f>
        <v>300.23009231892399</v>
      </c>
      <c r="D41" s="14">
        <f t="shared" ref="D41:Q41" si="7">SQRT((D23-D33)^2+(D24-D34)^2)</f>
        <v>308.61155401801449</v>
      </c>
      <c r="E41" s="14">
        <f t="shared" si="7"/>
        <v>319.97959649912258</v>
      </c>
      <c r="F41" s="14">
        <f t="shared" si="7"/>
        <v>334.86315612998294</v>
      </c>
      <c r="G41" s="14">
        <f t="shared" si="7"/>
        <v>354.02463074082226</v>
      </c>
      <c r="H41" s="16">
        <f t="shared" si="7"/>
        <v>378.56811390636079</v>
      </c>
      <c r="I41" s="14">
        <f t="shared" si="7"/>
        <v>410.12193308819752</v>
      </c>
      <c r="J41" s="14">
        <f t="shared" si="7"/>
        <v>451.15990978951959</v>
      </c>
      <c r="K41" s="14">
        <f t="shared" si="7"/>
        <v>505.59957073011827</v>
      </c>
      <c r="L41" s="14">
        <f t="shared" si="7"/>
        <v>579.99999999999977</v>
      </c>
      <c r="M41" s="14">
        <f t="shared" si="7"/>
        <v>686.19845911422465</v>
      </c>
      <c r="N41" s="14">
        <f t="shared" si="7"/>
        <v>847.90327604729509</v>
      </c>
      <c r="O41" s="14">
        <f t="shared" si="7"/>
        <v>1120.4739584953193</v>
      </c>
      <c r="P41" s="14">
        <f t="shared" si="7"/>
        <v>1670.0434401116534</v>
      </c>
      <c r="Q41" s="14">
        <f t="shared" si="7"/>
        <v>3327.3768412442591</v>
      </c>
    </row>
    <row r="42" spans="2:17" hidden="1" x14ac:dyDescent="0.2">
      <c r="B42" s="7" t="s">
        <v>35</v>
      </c>
      <c r="C42" s="14">
        <f>SQRT((C26-C37)^2+(C27-C38)^2)</f>
        <v>1120.473958495319</v>
      </c>
      <c r="D42" s="14">
        <f t="shared" ref="D42:Q42" si="8">SQRT((D26-D37)^2+(D27-D38)^2)</f>
        <v>847.90327604729509</v>
      </c>
      <c r="E42" s="14">
        <f t="shared" si="8"/>
        <v>686.19845911422476</v>
      </c>
      <c r="F42" s="14">
        <f t="shared" si="8"/>
        <v>579.99999999999977</v>
      </c>
      <c r="G42" s="14">
        <f t="shared" si="8"/>
        <v>505.59957073011856</v>
      </c>
      <c r="H42" s="15">
        <f>SQRT((H26-H37)^2+(H27-H38)^2)</f>
        <v>451.15990978951947</v>
      </c>
      <c r="I42" s="14">
        <f t="shared" si="8"/>
        <v>410.12193308819758</v>
      </c>
      <c r="J42" s="14">
        <f t="shared" si="8"/>
        <v>378.56811390636085</v>
      </c>
      <c r="K42" s="14">
        <f t="shared" si="8"/>
        <v>354.0246307408222</v>
      </c>
      <c r="L42" s="14">
        <f t="shared" si="8"/>
        <v>334.86315612998305</v>
      </c>
      <c r="M42" s="14">
        <f t="shared" si="8"/>
        <v>319.97959649912264</v>
      </c>
      <c r="N42" s="14">
        <f t="shared" si="8"/>
        <v>308.61155401801449</v>
      </c>
      <c r="O42" s="14">
        <f t="shared" si="8"/>
        <v>300.23009231892399</v>
      </c>
      <c r="P42" s="14">
        <f t="shared" si="8"/>
        <v>294.4737174468662</v>
      </c>
      <c r="Q42" s="14">
        <f t="shared" si="8"/>
        <v>291.10775288757071</v>
      </c>
    </row>
    <row r="43" spans="2:17" hidden="1" x14ac:dyDescent="0.2">
      <c r="B43" s="10" t="s">
        <v>36</v>
      </c>
      <c r="C43" s="14" t="str">
        <f t="shared" ref="C43:Q43" si="9">ROUND((C42*COS(RADIANS(C14))),)&amp;" mm"</f>
        <v>1082 mm</v>
      </c>
      <c r="D43" s="14" t="str">
        <f t="shared" si="9"/>
        <v>797 mm</v>
      </c>
      <c r="E43" s="14" t="str">
        <f t="shared" si="9"/>
        <v>622 mm</v>
      </c>
      <c r="F43" s="14" t="str">
        <f t="shared" si="9"/>
        <v>502 mm</v>
      </c>
      <c r="G43" s="14" t="str">
        <f t="shared" si="9"/>
        <v>414 mm</v>
      </c>
      <c r="H43" s="14" t="str">
        <f t="shared" si="9"/>
        <v>346 mm</v>
      </c>
      <c r="I43" s="14" t="str">
        <f t="shared" si="9"/>
        <v>290 mm</v>
      </c>
      <c r="J43" s="14" t="str">
        <f t="shared" si="9"/>
        <v>243 mm</v>
      </c>
      <c r="K43" s="14" t="str">
        <f t="shared" si="9"/>
        <v>203 mm</v>
      </c>
      <c r="L43" s="14" t="str">
        <f t="shared" si="9"/>
        <v>167 mm</v>
      </c>
      <c r="M43" s="14" t="str">
        <f t="shared" si="9"/>
        <v>135 mm</v>
      </c>
      <c r="N43" s="14" t="str">
        <f t="shared" si="9"/>
        <v>106 mm</v>
      </c>
      <c r="O43" s="14" t="str">
        <f t="shared" si="9"/>
        <v>78 mm</v>
      </c>
      <c r="P43" s="14" t="str">
        <f t="shared" si="9"/>
        <v>51 mm</v>
      </c>
      <c r="Q43" s="14" t="str">
        <f t="shared" si="9"/>
        <v>25 mm</v>
      </c>
    </row>
    <row r="44" spans="2:17" hidden="1" x14ac:dyDescent="0.2">
      <c r="B44" s="10" t="s">
        <v>37</v>
      </c>
      <c r="C44" s="14" t="str">
        <f t="shared" ref="C44:Q44" si="10">ROUND((C41*COS(RADIANS(90-C14))),)&amp;" mm"</f>
        <v>78 mm</v>
      </c>
      <c r="D44" s="14" t="str">
        <f t="shared" si="10"/>
        <v>106 mm</v>
      </c>
      <c r="E44" s="14" t="str">
        <f t="shared" si="10"/>
        <v>135 mm</v>
      </c>
      <c r="F44" s="14" t="str">
        <f t="shared" si="10"/>
        <v>167 mm</v>
      </c>
      <c r="G44" s="14" t="str">
        <f t="shared" si="10"/>
        <v>203 mm</v>
      </c>
      <c r="H44" s="14" t="str">
        <f t="shared" si="10"/>
        <v>243 mm</v>
      </c>
      <c r="I44" s="14" t="str">
        <f t="shared" si="10"/>
        <v>290 mm</v>
      </c>
      <c r="J44" s="14" t="str">
        <f t="shared" si="10"/>
        <v>346 mm</v>
      </c>
      <c r="K44" s="14" t="str">
        <f t="shared" si="10"/>
        <v>414 mm</v>
      </c>
      <c r="L44" s="14" t="str">
        <f t="shared" si="10"/>
        <v>502 mm</v>
      </c>
      <c r="M44" s="14" t="str">
        <f t="shared" si="10"/>
        <v>622 mm</v>
      </c>
      <c r="N44" s="14" t="str">
        <f t="shared" si="10"/>
        <v>797 mm</v>
      </c>
      <c r="O44" s="14" t="str">
        <f t="shared" si="10"/>
        <v>1082 mm</v>
      </c>
      <c r="P44" s="14" t="str">
        <f t="shared" si="10"/>
        <v>1645 mm</v>
      </c>
      <c r="Q44" s="14" t="str">
        <f t="shared" si="10"/>
        <v>3315 mm</v>
      </c>
    </row>
    <row r="45" spans="2:17" hidden="1" x14ac:dyDescent="0.2">
      <c r="B45" s="7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</row>
    <row r="46" spans="2:17" hidden="1" x14ac:dyDescent="0.2">
      <c r="B46" s="10" t="s">
        <v>38</v>
      </c>
      <c r="C46" s="14" t="str">
        <f t="shared" ref="C46:Q46" si="11">ROUND((SQRT((C33-C37)^2+(C34-C38)^2)),)&amp;" mm"</f>
        <v>2300 mm</v>
      </c>
      <c r="D46" s="14" t="str">
        <f t="shared" si="11"/>
        <v>2042 mm</v>
      </c>
      <c r="E46" s="14" t="str">
        <f t="shared" si="11"/>
        <v>1897 mm</v>
      </c>
      <c r="F46" s="14" t="str">
        <f t="shared" si="11"/>
        <v>1810 mm</v>
      </c>
      <c r="G46" s="14" t="str">
        <f t="shared" si="11"/>
        <v>1757 mm</v>
      </c>
      <c r="H46" s="14" t="str">
        <f t="shared" si="11"/>
        <v>1729 mm</v>
      </c>
      <c r="I46" s="14" t="str">
        <f t="shared" si="11"/>
        <v>1720 mm</v>
      </c>
      <c r="J46" s="14" t="str">
        <f t="shared" si="11"/>
        <v>1729 mm</v>
      </c>
      <c r="K46" s="14" t="str">
        <f t="shared" si="11"/>
        <v>1757 mm</v>
      </c>
      <c r="L46" s="14" t="str">
        <f t="shared" si="11"/>
        <v>1810 mm</v>
      </c>
      <c r="M46" s="14" t="str">
        <f t="shared" si="11"/>
        <v>1897 mm</v>
      </c>
      <c r="N46" s="14" t="str">
        <f t="shared" si="11"/>
        <v>2042 mm</v>
      </c>
      <c r="O46" s="14" t="str">
        <f t="shared" si="11"/>
        <v>2300 mm</v>
      </c>
      <c r="P46" s="14" t="str">
        <f t="shared" si="11"/>
        <v>2836 mm</v>
      </c>
      <c r="Q46" s="14" t="str">
        <f t="shared" si="11"/>
        <v>4480 mm</v>
      </c>
    </row>
    <row r="47" spans="2:17" hidden="1" x14ac:dyDescent="0.2"/>
    <row r="48" spans="2:17" hidden="1" x14ac:dyDescent="0.2">
      <c r="B48" s="17" t="str">
        <f>D56+70&amp;" mm"</f>
        <v>1010 mm</v>
      </c>
    </row>
    <row r="49" spans="2:17" hidden="1" x14ac:dyDescent="0.2"/>
    <row r="50" spans="2:17" hidden="1" x14ac:dyDescent="0.2"/>
    <row r="51" spans="2:17" hidden="1" x14ac:dyDescent="0.2"/>
    <row r="52" spans="2:17" hidden="1" x14ac:dyDescent="0.2"/>
    <row r="55" spans="2:17" ht="37.5" x14ac:dyDescent="0.5">
      <c r="B55" s="1" t="s">
        <v>0</v>
      </c>
      <c r="C55" s="2"/>
      <c r="D55" s="2"/>
      <c r="E55" s="2"/>
    </row>
    <row r="56" spans="2:17" x14ac:dyDescent="0.2">
      <c r="B56" s="3" t="s">
        <v>43</v>
      </c>
      <c r="C56" s="4" t="s">
        <v>42</v>
      </c>
      <c r="D56" s="2">
        <v>940</v>
      </c>
      <c r="E56" s="2" t="s">
        <v>2</v>
      </c>
    </row>
    <row r="57" spans="2:17" x14ac:dyDescent="0.2">
      <c r="B57" s="3" t="s">
        <v>44</v>
      </c>
      <c r="C57" s="4" t="s">
        <v>1</v>
      </c>
      <c r="D57" s="2">
        <v>1180</v>
      </c>
      <c r="E57" s="2" t="s">
        <v>2</v>
      </c>
      <c r="G57" s="18" t="str">
        <f>G6</f>
        <v>Qx:</v>
      </c>
      <c r="H57" s="18" t="s">
        <v>41</v>
      </c>
      <c r="I57" s="18" t="str">
        <f>K6</f>
        <v>= 117 mm</v>
      </c>
    </row>
    <row r="58" spans="2:17" x14ac:dyDescent="0.2">
      <c r="B58" s="3" t="s">
        <v>39</v>
      </c>
      <c r="C58" s="4" t="s">
        <v>11</v>
      </c>
      <c r="D58" s="2">
        <v>400</v>
      </c>
      <c r="E58" s="2" t="s">
        <v>2</v>
      </c>
      <c r="G58" s="18" t="str">
        <f t="shared" ref="G58:G59" si="12">G7</f>
        <v>R6/R8/i8:</v>
      </c>
      <c r="H58" s="18" t="s">
        <v>41</v>
      </c>
      <c r="I58" s="18" t="str">
        <f>K7</f>
        <v>= 110 mm</v>
      </c>
    </row>
    <row r="59" spans="2:17" x14ac:dyDescent="0.2">
      <c r="B59" s="3" t="s">
        <v>6</v>
      </c>
      <c r="C59" s="4" t="s">
        <v>7</v>
      </c>
      <c r="D59" s="2">
        <v>110</v>
      </c>
      <c r="E59" s="2" t="s">
        <v>2</v>
      </c>
      <c r="G59" s="18" t="str">
        <f t="shared" si="12"/>
        <v>R3/R4/R5/R7:</v>
      </c>
      <c r="H59" s="18" t="s">
        <v>41</v>
      </c>
      <c r="I59" s="18" t="str">
        <f>K8</f>
        <v>= 82 mm</v>
      </c>
    </row>
    <row r="60" spans="2:17" x14ac:dyDescent="0.2">
      <c r="G60" s="18"/>
      <c r="H60" s="18"/>
      <c r="I60" s="18"/>
    </row>
    <row r="63" spans="2:17" ht="37.5" x14ac:dyDescent="0.5">
      <c r="B63" s="6" t="str">
        <f>B11</f>
        <v>Ausgabe</v>
      </c>
      <c r="C63" s="6"/>
    </row>
    <row r="64" spans="2:17" x14ac:dyDescent="0.2">
      <c r="B64" s="10" t="str">
        <f t="shared" ref="B64:Q64" si="13">B14</f>
        <v>Dachneigung:</v>
      </c>
      <c r="C64" s="12">
        <f t="shared" si="13"/>
        <v>15</v>
      </c>
      <c r="D64" s="12">
        <f t="shared" si="13"/>
        <v>20</v>
      </c>
      <c r="E64" s="12">
        <f t="shared" si="13"/>
        <v>25</v>
      </c>
      <c r="F64" s="12">
        <f t="shared" si="13"/>
        <v>30</v>
      </c>
      <c r="G64" s="12">
        <f t="shared" si="13"/>
        <v>35</v>
      </c>
      <c r="H64" s="12">
        <f t="shared" si="13"/>
        <v>40</v>
      </c>
      <c r="I64" s="12">
        <f t="shared" si="13"/>
        <v>45</v>
      </c>
      <c r="J64" s="12">
        <f t="shared" si="13"/>
        <v>50</v>
      </c>
      <c r="K64" s="12">
        <f t="shared" si="13"/>
        <v>55</v>
      </c>
      <c r="L64" s="12">
        <f t="shared" si="13"/>
        <v>60</v>
      </c>
      <c r="M64" s="12">
        <f t="shared" si="13"/>
        <v>65</v>
      </c>
      <c r="N64" s="12">
        <f t="shared" si="13"/>
        <v>70</v>
      </c>
      <c r="O64" s="12">
        <f t="shared" si="13"/>
        <v>75</v>
      </c>
      <c r="P64" s="12">
        <f t="shared" si="13"/>
        <v>80</v>
      </c>
      <c r="Q64" s="12">
        <f t="shared" si="13"/>
        <v>85</v>
      </c>
    </row>
    <row r="65" spans="2:17" x14ac:dyDescent="0.2">
      <c r="B65" s="10" t="str">
        <f t="shared" ref="B65:Q65" si="14">B43</f>
        <v>Länge X</v>
      </c>
      <c r="C65" s="14" t="str">
        <f t="shared" si="14"/>
        <v>1082 mm</v>
      </c>
      <c r="D65" s="14" t="str">
        <f t="shared" si="14"/>
        <v>797 mm</v>
      </c>
      <c r="E65" s="14" t="str">
        <f t="shared" si="14"/>
        <v>622 mm</v>
      </c>
      <c r="F65" s="14" t="str">
        <f t="shared" si="14"/>
        <v>502 mm</v>
      </c>
      <c r="G65" s="14" t="str">
        <f t="shared" si="14"/>
        <v>414 mm</v>
      </c>
      <c r="H65" s="14" t="str">
        <f t="shared" si="14"/>
        <v>346 mm</v>
      </c>
      <c r="I65" s="14" t="str">
        <f t="shared" si="14"/>
        <v>290 mm</v>
      </c>
      <c r="J65" s="14" t="str">
        <f t="shared" si="14"/>
        <v>243 mm</v>
      </c>
      <c r="K65" s="14" t="str">
        <f t="shared" si="14"/>
        <v>203 mm</v>
      </c>
      <c r="L65" s="14" t="str">
        <f t="shared" si="14"/>
        <v>167 mm</v>
      </c>
      <c r="M65" s="14" t="str">
        <f t="shared" si="14"/>
        <v>135 mm</v>
      </c>
      <c r="N65" s="14" t="str">
        <f t="shared" si="14"/>
        <v>106 mm</v>
      </c>
      <c r="O65" s="14" t="str">
        <f t="shared" si="14"/>
        <v>78 mm</v>
      </c>
      <c r="P65" s="14" t="str">
        <f t="shared" si="14"/>
        <v>51 mm</v>
      </c>
      <c r="Q65" s="14" t="str">
        <f t="shared" si="14"/>
        <v>25 mm</v>
      </c>
    </row>
    <row r="66" spans="2:17" x14ac:dyDescent="0.2">
      <c r="B66" s="10" t="str">
        <f t="shared" ref="B66:Q66" si="15">B44</f>
        <v>Länge Y</v>
      </c>
      <c r="C66" s="14" t="str">
        <f t="shared" si="15"/>
        <v>78 mm</v>
      </c>
      <c r="D66" s="14" t="str">
        <f t="shared" si="15"/>
        <v>106 mm</v>
      </c>
      <c r="E66" s="14" t="str">
        <f t="shared" si="15"/>
        <v>135 mm</v>
      </c>
      <c r="F66" s="14" t="str">
        <f t="shared" si="15"/>
        <v>167 mm</v>
      </c>
      <c r="G66" s="14" t="str">
        <f t="shared" si="15"/>
        <v>203 mm</v>
      </c>
      <c r="H66" s="14" t="str">
        <f t="shared" si="15"/>
        <v>243 mm</v>
      </c>
      <c r="I66" s="14" t="str">
        <f t="shared" si="15"/>
        <v>290 mm</v>
      </c>
      <c r="J66" s="14" t="str">
        <f t="shared" si="15"/>
        <v>346 mm</v>
      </c>
      <c r="K66" s="14" t="str">
        <f t="shared" si="15"/>
        <v>414 mm</v>
      </c>
      <c r="L66" s="14" t="str">
        <f t="shared" si="15"/>
        <v>502 mm</v>
      </c>
      <c r="M66" s="14" t="str">
        <f t="shared" si="15"/>
        <v>622 mm</v>
      </c>
      <c r="N66" s="14" t="str">
        <f t="shared" si="15"/>
        <v>797 mm</v>
      </c>
      <c r="O66" s="14" t="str">
        <f t="shared" si="15"/>
        <v>1082 mm</v>
      </c>
      <c r="P66" s="14" t="str">
        <f t="shared" si="15"/>
        <v>1645 mm</v>
      </c>
      <c r="Q66" s="14" t="str">
        <f t="shared" si="15"/>
        <v>3315 mm</v>
      </c>
    </row>
    <row r="67" spans="2:17" x14ac:dyDescent="0.2">
      <c r="B67" s="10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</row>
    <row r="68" spans="2:17" x14ac:dyDescent="0.2">
      <c r="B68" s="10" t="str">
        <f t="shared" ref="B68:Q68" si="16">B46</f>
        <v>Länge Y + H + X:</v>
      </c>
      <c r="C68" s="14" t="str">
        <f t="shared" si="16"/>
        <v>2300 mm</v>
      </c>
      <c r="D68" s="14" t="str">
        <f t="shared" si="16"/>
        <v>2042 mm</v>
      </c>
      <c r="E68" s="14" t="str">
        <f t="shared" si="16"/>
        <v>1897 mm</v>
      </c>
      <c r="F68" s="14" t="str">
        <f t="shared" si="16"/>
        <v>1810 mm</v>
      </c>
      <c r="G68" s="14" t="str">
        <f t="shared" si="16"/>
        <v>1757 mm</v>
      </c>
      <c r="H68" s="14" t="str">
        <f t="shared" si="16"/>
        <v>1729 mm</v>
      </c>
      <c r="I68" s="14" t="str">
        <f t="shared" si="16"/>
        <v>1720 mm</v>
      </c>
      <c r="J68" s="14" t="str">
        <f t="shared" si="16"/>
        <v>1729 mm</v>
      </c>
      <c r="K68" s="14" t="str">
        <f t="shared" si="16"/>
        <v>1757 mm</v>
      </c>
      <c r="L68" s="14" t="str">
        <f t="shared" si="16"/>
        <v>1810 mm</v>
      </c>
      <c r="M68" s="14" t="str">
        <f t="shared" si="16"/>
        <v>1897 mm</v>
      </c>
      <c r="N68" s="14" t="str">
        <f t="shared" si="16"/>
        <v>2042 mm</v>
      </c>
      <c r="O68" s="14" t="str">
        <f t="shared" si="16"/>
        <v>2300 mm</v>
      </c>
      <c r="P68" s="14" t="str">
        <f t="shared" si="16"/>
        <v>2836 mm</v>
      </c>
      <c r="Q68" s="14" t="str">
        <f t="shared" si="16"/>
        <v>4480 mm</v>
      </c>
    </row>
    <row r="72" spans="2:17" x14ac:dyDescent="0.2">
      <c r="N72" s="10" t="s">
        <v>40</v>
      </c>
      <c r="O72" s="7"/>
      <c r="P72" s="7" t="str">
        <f>B48</f>
        <v>1010 mm</v>
      </c>
    </row>
  </sheetData>
  <sheetProtection password="E8AB" sheet="1" objects="1" scenarios="1"/>
  <protectedRanges>
    <protectedRange sqref="D56:D57 D58:D59" name="Erfassung"/>
  </protectedRanges>
  <pageMargins left="0.7" right="0.7" top="0.78740157499999996" bottom="0.78740157499999996" header="0.3" footer="0.3"/>
  <pageSetup paperSize="9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Roto Frank Bauelemente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Wagner</dc:creator>
  <cp:lastModifiedBy>Martin Wagner</cp:lastModifiedBy>
  <dcterms:created xsi:type="dcterms:W3CDTF">2018-03-13T14:10:41Z</dcterms:created>
  <dcterms:modified xsi:type="dcterms:W3CDTF">2019-05-16T10:59:29Z</dcterms:modified>
</cp:coreProperties>
</file>